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<sst xmlns="http://schemas.openxmlformats.org/spreadsheetml/2006/main" count="39" uniqueCount="38">
  <si>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EMPLOYEE TIMESHEET</t>
  </si>
  <si>
    <t xml:space="preserve">Employee Name:</t>
  </si>
  <si>
    <t xml:space="preserve">Pay Period Start:</t>
  </si>
  <si>
    <t xml:space="preserve">Employee ID:</t>
  </si>
  <si>
    <t xml:space="preserve">Pay Period End:</t>
  </si>
  <si>
    <t xml:space="preserve">Department:</t>
  </si>
  <si>
    <t xml:space="preserve">Submission Date:</t>
  </si>
  <si>
    <t xml:space="preserve">Manager:</t>
  </si>
  <si>
    <t xml:space="preserve">↑ Enter pay period start date above — all dates auto-fill</t>
  </si>
  <si>
    <t xml:space="preserve">Date</t>
  </si>
  <si>
    <t xml:space="preserve">Day</t>
  </si>
  <si>
    <t xml:space="preserve">Start
Time</t>
  </si>
  <si>
    <t xml:space="preserve">End
Time</t>
  </si>
  <si>
    <t xml:space="preserve">Lunch
(Hours)</t>
  </si>
  <si>
    <t xml:space="preserve">Driving
Time</t>
  </si>
  <si>
    <t xml:space="preserve">Drive
(Decimal)</t>
  </si>
  <si>
    <t xml:space="preserve">Total
Hours</t>
  </si>
  <si>
    <t xml:space="preserve">Regular
Hours</t>
  </si>
  <si>
    <t xml:space="preserve">Daily OT
Hours</t>
  </si>
  <si>
    <t xml:space="preserve">Notes</t>
  </si>
  <si>
    <t xml:space="preserve">Week 1 Subtotal</t>
  </si>
  <si>
    <t xml:space="preserve">Week 2 Subtotal</t>
  </si>
  <si>
    <t xml:space="preserve">WEEKLY OVERTIME CALCULATION</t>
  </si>
  <si>
    <t xml:space="preserve">Week 1 Total Hours:</t>
  </si>
  <si>
    <t xml:space="preserve">Week 1 Weekly OT (&gt;40hrs):</t>
  </si>
  <si>
    <t xml:space="preserve">Week 2 Total Hours:</t>
  </si>
  <si>
    <t xml:space="preserve">Week 2 Weekly OT (&gt;40hrs):</t>
  </si>
  <si>
    <t xml:space="preserve">GRAND TOTALS</t>
  </si>
  <si>
    <t xml:space="preserve">PAY PERIOD SUMMARY</t>
  </si>
  <si>
    <t xml:space="preserve">Total Hours Worked:</t>
  </si>
  <si>
    <t xml:space="preserve">Total Regular Hours:</t>
  </si>
  <si>
    <t xml:space="preserve">Total Daily OT Hours:</t>
  </si>
  <si>
    <t xml:space="preserve">Total Weekly OT Hours:</t>
  </si>
  <si>
    <t xml:space="preserve">Total Driving Hours:</t>
  </si>
  <si>
    <t xml:space="preserve">Employee Signature:</t>
  </si>
  <si>
    <t xml:space="preserve">Date:</t>
  </si>
  <si>
    <t xml:space="preserve">Manager Signature:</t>
  </si>
  <si>
    <t xml:space="preserve">Instructions: Enter Pay Period Start date in header. For Driving Time, enter in any format: 1.58 (decimal), 1h 35m, 1 hour 35 minutes, or 45m. The Drive (Decimal) column auto-converts. Regular (up to 8/day), daily OT (over 8/day), and weekly OT (over 40hrs/week) calculated automatically.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</si>
</sst>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h:mm\ AM/PM"/>
    <numFmt numFmtId="167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CC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1"/>
      <color rgb="FFCC0000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0F0F0"/>
      </patternFill>
    </fill>
    <fill>
      <patternFill patternType="solid">
        <fgColor rgb="FF2F5496"/>
        <bgColor rgb="FF555555"/>
      </patternFill>
    </fill>
    <fill>
      <patternFill patternType="solid">
        <fgColor rgb="FFF0F0F0"/>
        <bgColor rgb="FFE2EFDA"/>
      </patternFill>
    </fill>
    <fill>
      <patternFill patternType="solid">
        <fgColor rgb="FFB4C6E7"/>
        <bgColor rgb="FF99CCFF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0F0F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F0F0F0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1"/>
    <col collapsed="false" customWidth="true" hidden="false" outlineLevel="0" max="4" min="3" style="0" width="12"/>
    <col collapsed="false" customWidth="true" hidden="false" outlineLevel="0" max="5" min="5" style="0" width="11"/>
    <col collapsed="false" customWidth="true" hidden="false" outlineLevel="0" max="6" min="6" style="0" width="13"/>
    <col collapsed="false" customWidth="true" hidden="false" outlineLevel="0" max="10" min="7" style="0" width="11"/>
    <col collapsed="false" customWidth="true" hidden="false" outlineLevel="0" max="11" min="11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3"/>
      <c r="G3" s="2" t="s">
        <v>2</v>
      </c>
      <c r="H3" s="4"/>
      <c r="I3" s="4"/>
      <c r="J3" s="4"/>
      <c r="K3" s="4"/>
    </row>
    <row r="4" customFormat="false" ht="15" hidden="false" customHeight="false" outlineLevel="0" collapsed="false">
      <c r="A4" s="2" t="s">
        <v>3</v>
      </c>
      <c r="B4" s="3"/>
      <c r="C4" s="3"/>
      <c r="D4" s="3"/>
      <c r="E4" s="3"/>
      <c r="F4" s="3"/>
      <c r="G4" s="2" t="s">
        <v>4</v>
      </c>
      <c r="H4" s="4" t="str">
        <f aca="false">IF(H3&lt;&gt;"",H3+13,"")</f>
        <v/>
      </c>
      <c r="I4" s="4"/>
      <c r="J4" s="4"/>
      <c r="K4" s="4"/>
    </row>
    <row r="5" customFormat="false" ht="15" hidden="false" customHeight="false" outlineLevel="0" collapsed="false">
      <c r="A5" s="2" t="s">
        <v>5</v>
      </c>
      <c r="B5" s="3"/>
      <c r="C5" s="3"/>
      <c r="D5" s="3"/>
      <c r="E5" s="3"/>
      <c r="F5" s="3"/>
      <c r="G5" s="2" t="s">
        <v>6</v>
      </c>
      <c r="H5" s="4"/>
      <c r="I5" s="4"/>
      <c r="J5" s="4"/>
      <c r="K5" s="4"/>
    </row>
    <row r="6" customFormat="false" ht="15" hidden="false" customHeight="false" outlineLevel="0" collapsed="false">
      <c r="A6" s="2" t="s">
        <v>7</v>
      </c>
      <c r="B6" s="3"/>
      <c r="C6" s="3"/>
      <c r="D6" s="3"/>
      <c r="E6" s="3"/>
      <c r="F6" s="3"/>
      <c r="G6" s="5" t="s">
        <v>8</v>
      </c>
      <c r="H6" s="5"/>
      <c r="I6" s="5"/>
      <c r="J6" s="5"/>
      <c r="K6" s="5"/>
    </row>
    <row r="8" customFormat="false" ht="34.5" hidden="false" customHeight="true" outlineLevel="0" collapsed="false">
      <c r="A8" s="6" t="s">
        <v>9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</row>
    <row r="9" customFormat="false" ht="15" hidden="false" customHeight="false" outlineLevel="0" collapsed="false">
      <c r="A9" s="7" t="str">
        <f aca="false">IF(H$3&lt;&gt;"",H$3,"")</f>
        <v/>
      </c>
      <c r="B9" s="8" t="str">
        <f aca="false">IF(A9&lt;&gt;"",TEXT(A9,"dddd"),"")</f>
        <v/>
      </c>
      <c r="C9" s="9"/>
      <c r="D9" s="9"/>
      <c r="E9" s="10"/>
      <c r="F9" s="11"/>
      <c r="G9" s="12" t="n">
        <f aca="false">IF(F9="",0,IF(ISNUMBER(F9),F9,IF(ISNUMBER(FIND("h",SUBSTITUTE(SUBSTITUTE(SUBSTITUTE(SUBSTITUTE(SUBSTITUTE(LOWER(F9),"hours","h"),"hour","h"),"minutes","m"),"minute","m")," ",""))),VALUE(LEFT(SUBSTITUTE(SUBSTITUTE(SUBSTITUTE(SUBSTITUTE(SUBSTITUTE(LOWER(F9),"hours","h"),"hour","h"),"minutes","m"),"minute","m")," ",""),FIND("h",SUBSTITUTE(SUBSTITUTE(SUBSTITUTE(SUBSTITUTE(SUBSTITUTE(LOWER(F9),"hours","h"),"hour","h"),"minutes","m"),"minute","m")," ",""))-1))+IF(ISNUMBER(FIND("m",SUBSTITUTE(SUBSTITUTE(SUBSTITUTE(SUBSTITUTE(SUBSTITUTE(LOWER(F9),"hours","h"),"hour","h"),"minutes","m"),"minute","m")," ",""))),VALUE(MID(SUBSTITUTE(SUBSTITUTE(SUBSTITUTE(SUBSTITUTE(SUBSTITUTE(LOWER(F9),"hours","h"),"hour","h"),"minutes","m"),"minute","m")," ",""),FIND("h",SUBSTITUTE(SUBSTITUTE(SUBSTITUTE(SUBSTITUTE(SUBSTITUTE(LOWER(F9),"hours","h"),"hour","h"),"minutes","m"),"minute","m")," ",""))+1,FIND("m",SUBSTITUTE(SUBSTITUTE(SUBSTITUTE(SUBSTITUTE(SUBSTITUTE(LOWER(F9),"hours","h"),"hour","h"),"minutes","m"),"minute","m")," ",""))-FIND("h",SUBSTITUTE(SUBSTITUTE(SUBSTITUTE(SUBSTITUTE(SUBSTITUTE(LOWER(F9),"hours","h"),"hour","h"),"minutes","m"),"minute","m")," ",""))-1))/60,0),IF(ISNUMBER(FIND("m",SUBSTITUTE(SUBSTITUTE(SUBSTITUTE(SUBSTITUTE(SUBSTITUTE(LOWER(F9),"hours","h"),"hour","h"),"minutes","m"),"minute","m")," ",""))),VALUE(LEFT(SUBSTITUTE(SUBSTITUTE(SUBSTITUTE(SUBSTITUTE(SUBSTITUTE(LOWER(F9),"hours","h"),"hour","h"),"minutes","m"),"minute","m")," ",""),FIND("m",SUBSTITUTE(SUBSTITUTE(SUBSTITUTE(SUBSTITUTE(SUBSTITUTE(LOWER(F9),"hours","h"),"hour","h"),"minutes","m"),"minute","m")," ",""))-1))/60,0))))</f>
        <v>0</v>
      </c>
      <c r="H9" s="13" t="n">
        <f aca="false">IF(AND(C9&lt;&gt;"",D9&lt;&gt;""),IF(D9&lt;C9,(D9-C9+1)*24-E9,(D9-C9)*24-E9),0)+G9</f>
        <v>0</v>
      </c>
      <c r="I9" s="13" t="n">
        <f aca="false">MIN(H9,8)</f>
        <v>0</v>
      </c>
      <c r="J9" s="13" t="n">
        <f aca="false">MAX(H9-8,0)</f>
        <v>0</v>
      </c>
      <c r="K9" s="14"/>
    </row>
    <row r="10" customFormat="false" ht="15" hidden="false" customHeight="false" outlineLevel="0" collapsed="false">
      <c r="A10" s="7" t="str">
        <f aca="false">IF(H$3&lt;&gt;"",H$3+1,"")</f>
        <v/>
      </c>
      <c r="B10" s="8" t="str">
        <f aca="false">IF(A10&lt;&gt;"",TEXT(A10,"dddd"),"")</f>
        <v/>
      </c>
      <c r="C10" s="9"/>
      <c r="D10" s="9"/>
      <c r="E10" s="10"/>
      <c r="F10" s="11"/>
      <c r="G10" s="12" t="n">
        <f aca="false">IF(F10="",0,IF(ISNUMBER(F10),F10,IF(ISNUMBER(FIND("h",SUBSTITUTE(SUBSTITUTE(SUBSTITUTE(SUBSTITUTE(SUBSTITUTE(LOWER(F10),"hours","h"),"hour","h"),"minutes","m"),"minute","m")," ",""))),VALUE(LEFT(SUBSTITUTE(SUBSTITUTE(SUBSTITUTE(SUBSTITUTE(SUBSTITUTE(LOWER(F10),"hours","h"),"hour","h"),"minutes","m"),"minute","m")," ",""),FIND("h",SUBSTITUTE(SUBSTITUTE(SUBSTITUTE(SUBSTITUTE(SUBSTITUTE(LOWER(F10),"hours","h"),"hour","h"),"minutes","m"),"minute","m")," ",""))-1))+IF(ISNUMBER(FIND("m",SUBSTITUTE(SUBSTITUTE(SUBSTITUTE(SUBSTITUTE(SUBSTITUTE(LOWER(F10),"hours","h"),"hour","h"),"minutes","m"),"minute","m")," ",""))),VALUE(MID(SUBSTITUTE(SUBSTITUTE(SUBSTITUTE(SUBSTITUTE(SUBSTITUTE(LOWER(F10),"hours","h"),"hour","h"),"minutes","m"),"minute","m")," ",""),FIND("h",SUBSTITUTE(SUBSTITUTE(SUBSTITUTE(SUBSTITUTE(SUBSTITUTE(LOWER(F10),"hours","h"),"hour","h"),"minutes","m"),"minute","m")," ",""))+1,FIND("m",SUBSTITUTE(SUBSTITUTE(SUBSTITUTE(SUBSTITUTE(SUBSTITUTE(LOWER(F10),"hours","h"),"hour","h"),"minutes","m"),"minute","m")," ",""))-FIND("h",SUBSTITUTE(SUBSTITUTE(SUBSTITUTE(SUBSTITUTE(SUBSTITUTE(LOWER(F10),"hours","h"),"hour","h"),"minutes","m"),"minute","m")," ",""))-1))/60,0),IF(ISNUMBER(FIND("m",SUBSTITUTE(SUBSTITUTE(SUBSTITUTE(SUBSTITUTE(SUBSTITUTE(LOWER(F10),"hours","h"),"hour","h"),"minutes","m"),"minute","m")," ",""))),VALUE(LEFT(SUBSTITUTE(SUBSTITUTE(SUBSTITUTE(SUBSTITUTE(SUBSTITUTE(LOWER(F10),"hours","h"),"hour","h"),"minutes","m"),"minute","m")," ",""),FIND("m",SUBSTITUTE(SUBSTITUTE(SUBSTITUTE(SUBSTITUTE(SUBSTITUTE(LOWER(F10),"hours","h"),"hour","h"),"minutes","m"),"minute","m")," ",""))-1))/60,0))))</f>
        <v>0</v>
      </c>
      <c r="H10" s="13" t="n">
        <f aca="false">IF(AND(C10&lt;&gt;"",D10&lt;&gt;""),IF(D10&lt;C10,(D10-C10+1)*24-E10,(D10-C10)*24-E10),0)+G10</f>
        <v>0</v>
      </c>
      <c r="I10" s="13" t="n">
        <f aca="false">MIN(H10,8)</f>
        <v>0</v>
      </c>
      <c r="J10" s="13" t="n">
        <f aca="false">MAX(H10-8,0)</f>
        <v>0</v>
      </c>
      <c r="K10" s="14"/>
    </row>
    <row r="11" customFormat="false" ht="15" hidden="false" customHeight="false" outlineLevel="0" collapsed="false">
      <c r="A11" s="7" t="str">
        <f aca="false">IF(H$3&lt;&gt;"",H$3+2,"")</f>
        <v/>
      </c>
      <c r="B11" s="8" t="str">
        <f aca="false">IF(A11&lt;&gt;"",TEXT(A11,"dddd"),"")</f>
        <v/>
      </c>
      <c r="C11" s="9"/>
      <c r="D11" s="9"/>
      <c r="E11" s="10"/>
      <c r="F11" s="11"/>
      <c r="G11" s="12" t="n">
        <f aca="false">IF(F11="",0,IF(ISNUMBER(F11),F11,IF(ISNUMBER(FIND("h",SUBSTITUTE(SUBSTITUTE(SUBSTITUTE(SUBSTITUTE(SUBSTITUTE(LOWER(F11),"hours","h"),"hour","h"),"minutes","m"),"minute","m")," ",""))),VALUE(LEFT(SUBSTITUTE(SUBSTITUTE(SUBSTITUTE(SUBSTITUTE(SUBSTITUTE(LOWER(F11),"hours","h"),"hour","h"),"minutes","m"),"minute","m")," ",""),FIND("h",SUBSTITUTE(SUBSTITUTE(SUBSTITUTE(SUBSTITUTE(SUBSTITUTE(LOWER(F11),"hours","h"),"hour","h"),"minutes","m"),"minute","m")," ",""))-1))+IF(ISNUMBER(FIND("m",SUBSTITUTE(SUBSTITUTE(SUBSTITUTE(SUBSTITUTE(SUBSTITUTE(LOWER(F11),"hours","h"),"hour","h"),"minutes","m"),"minute","m")," ",""))),VALUE(MID(SUBSTITUTE(SUBSTITUTE(SUBSTITUTE(SUBSTITUTE(SUBSTITUTE(LOWER(F11),"hours","h"),"hour","h"),"minutes","m"),"minute","m")," ",""),FIND("h",SUBSTITUTE(SUBSTITUTE(SUBSTITUTE(SUBSTITUTE(SUBSTITUTE(LOWER(F11),"hours","h"),"hour","h"),"minutes","m"),"minute","m")," ",""))+1,FIND("m",SUBSTITUTE(SUBSTITUTE(SUBSTITUTE(SUBSTITUTE(SUBSTITUTE(LOWER(F11),"hours","h"),"hour","h"),"minutes","m"),"minute","m")," ",""))-FIND("h",SUBSTITUTE(SUBSTITUTE(SUBSTITUTE(SUBSTITUTE(SUBSTITUTE(LOWER(F11),"hours","h"),"hour","h"),"minutes","m"),"minute","m")," ",""))-1))/60,0),IF(ISNUMBER(FIND("m",SUBSTITUTE(SUBSTITUTE(SUBSTITUTE(SUBSTITUTE(SUBSTITUTE(LOWER(F11),"hours","h"),"hour","h"),"minutes","m"),"minute","m")," ",""))),VALUE(LEFT(SUBSTITUTE(SUBSTITUTE(SUBSTITUTE(SUBSTITUTE(SUBSTITUTE(LOWER(F11),"hours","h"),"hour","h"),"minutes","m"),"minute","m")," ",""),FIND("m",SUBSTITUTE(SUBSTITUTE(SUBSTITUTE(SUBSTITUTE(SUBSTITUTE(LOWER(F11),"hours","h"),"hour","h"),"minutes","m"),"minute","m")," ",""))-1))/60,0))))</f>
        <v>0</v>
      </c>
      <c r="H11" s="13" t="n">
        <f aca="false">IF(AND(C11&lt;&gt;"",D11&lt;&gt;""),IF(D11&lt;C11,(D11-C11+1)*24-E11,(D11-C11)*24-E11),0)+G11</f>
        <v>0</v>
      </c>
      <c r="I11" s="13" t="n">
        <f aca="false">MIN(H11,8)</f>
        <v>0</v>
      </c>
      <c r="J11" s="13" t="n">
        <f aca="false">MAX(H11-8,0)</f>
        <v>0</v>
      </c>
      <c r="K11" s="14"/>
    </row>
    <row r="12" customFormat="false" ht="15" hidden="false" customHeight="false" outlineLevel="0" collapsed="false">
      <c r="A12" s="7" t="str">
        <f aca="false">IF(H$3&lt;&gt;"",H$3+3,"")</f>
        <v/>
      </c>
      <c r="B12" s="8" t="str">
        <f aca="false">IF(A12&lt;&gt;"",TEXT(A12,"dddd"),"")</f>
        <v/>
      </c>
      <c r="C12" s="9"/>
      <c r="D12" s="9"/>
      <c r="E12" s="10"/>
      <c r="F12" s="11"/>
      <c r="G12" s="12" t="n">
        <f aca="false">IF(F12="",0,IF(ISNUMBER(F12),F12,IF(ISNUMBER(FIND("h",SUBSTITUTE(SUBSTITUTE(SUBSTITUTE(SUBSTITUTE(SUBSTITUTE(LOWER(F12),"hours","h"),"hour","h"),"minutes","m"),"minute","m")," ",""))),VALUE(LEFT(SUBSTITUTE(SUBSTITUTE(SUBSTITUTE(SUBSTITUTE(SUBSTITUTE(LOWER(F12),"hours","h"),"hour","h"),"minutes","m"),"minute","m")," ",""),FIND("h",SUBSTITUTE(SUBSTITUTE(SUBSTITUTE(SUBSTITUTE(SUBSTITUTE(LOWER(F12),"hours","h"),"hour","h"),"minutes","m"),"minute","m")," ",""))-1))+IF(ISNUMBER(FIND("m",SUBSTITUTE(SUBSTITUTE(SUBSTITUTE(SUBSTITUTE(SUBSTITUTE(LOWER(F12),"hours","h"),"hour","h"),"minutes","m"),"minute","m")," ",""))),VALUE(MID(SUBSTITUTE(SUBSTITUTE(SUBSTITUTE(SUBSTITUTE(SUBSTITUTE(LOWER(F12),"hours","h"),"hour","h"),"minutes","m"),"minute","m")," ",""),FIND("h",SUBSTITUTE(SUBSTITUTE(SUBSTITUTE(SUBSTITUTE(SUBSTITUTE(LOWER(F12),"hours","h"),"hour","h"),"minutes","m"),"minute","m")," ",""))+1,FIND("m",SUBSTITUTE(SUBSTITUTE(SUBSTITUTE(SUBSTITUTE(SUBSTITUTE(LOWER(F12),"hours","h"),"hour","h"),"minutes","m"),"minute","m")," ",""))-FIND("h",SUBSTITUTE(SUBSTITUTE(SUBSTITUTE(SUBSTITUTE(SUBSTITUTE(LOWER(F12),"hours","h"),"hour","h"),"minutes","m"),"minute","m")," ",""))-1))/60,0),IF(ISNUMBER(FIND("m",SUBSTITUTE(SUBSTITUTE(SUBSTITUTE(SUBSTITUTE(SUBSTITUTE(LOWER(F12),"hours","h"),"hour","h"),"minutes","m"),"minute","m")," ",""))),VALUE(LEFT(SUBSTITUTE(SUBSTITUTE(SUBSTITUTE(SUBSTITUTE(SUBSTITUTE(LOWER(F12),"hours","h"),"hour","h"),"minutes","m"),"minute","m")," ",""),FIND("m",SUBSTITUTE(SUBSTITUTE(SUBSTITUTE(SUBSTITUTE(SUBSTITUTE(LOWER(F12),"hours","h"),"hour","h"),"minutes","m"),"minute","m")," ",""))-1))/60,0))))</f>
        <v>0</v>
      </c>
      <c r="H12" s="13" t="n">
        <f aca="false">IF(AND(C12&lt;&gt;"",D12&lt;&gt;""),IF(D12&lt;C12,(D12-C12+1)*24-E12,(D12-C12)*24-E12),0)+G12</f>
        <v>0</v>
      </c>
      <c r="I12" s="13" t="n">
        <f aca="false">MIN(H12,8)</f>
        <v>0</v>
      </c>
      <c r="J12" s="13" t="n">
        <f aca="false">MAX(H12-8,0)</f>
        <v>0</v>
      </c>
      <c r="K12" s="14"/>
    </row>
    <row r="13" customFormat="false" ht="15" hidden="false" customHeight="false" outlineLevel="0" collapsed="false">
      <c r="A13" s="7" t="str">
        <f aca="false">IF(H$3&lt;&gt;"",H$3+4,"")</f>
        <v/>
      </c>
      <c r="B13" s="8" t="str">
        <f aca="false">IF(A13&lt;&gt;"",TEXT(A13,"dddd"),"")</f>
        <v/>
      </c>
      <c r="C13" s="9"/>
      <c r="D13" s="9"/>
      <c r="E13" s="10"/>
      <c r="F13" s="11"/>
      <c r="G13" s="12" t="n">
        <f aca="false">IF(F13="",0,IF(ISNUMBER(F13),F13,IF(ISNUMBER(FIND("h",SUBSTITUTE(SUBSTITUTE(SUBSTITUTE(SUBSTITUTE(SUBSTITUTE(LOWER(F13),"hours","h"),"hour","h"),"minutes","m"),"minute","m")," ",""))),VALUE(LEFT(SUBSTITUTE(SUBSTITUTE(SUBSTITUTE(SUBSTITUTE(SUBSTITUTE(LOWER(F13),"hours","h"),"hour","h"),"minutes","m"),"minute","m")," ",""),FIND("h",SUBSTITUTE(SUBSTITUTE(SUBSTITUTE(SUBSTITUTE(SUBSTITUTE(LOWER(F13),"hours","h"),"hour","h"),"minutes","m"),"minute","m")," ",""))-1))+IF(ISNUMBER(FIND("m",SUBSTITUTE(SUBSTITUTE(SUBSTITUTE(SUBSTITUTE(SUBSTITUTE(LOWER(F13),"hours","h"),"hour","h"),"minutes","m"),"minute","m")," ",""))),VALUE(MID(SUBSTITUTE(SUBSTITUTE(SUBSTITUTE(SUBSTITUTE(SUBSTITUTE(LOWER(F13),"hours","h"),"hour","h"),"minutes","m"),"minute","m")," ",""),FIND("h",SUBSTITUTE(SUBSTITUTE(SUBSTITUTE(SUBSTITUTE(SUBSTITUTE(LOWER(F13),"hours","h"),"hour","h"),"minutes","m"),"minute","m")," ",""))+1,FIND("m",SUBSTITUTE(SUBSTITUTE(SUBSTITUTE(SUBSTITUTE(SUBSTITUTE(LOWER(F13),"hours","h"),"hour","h"),"minutes","m"),"minute","m")," ",""))-FIND("h",SUBSTITUTE(SUBSTITUTE(SUBSTITUTE(SUBSTITUTE(SUBSTITUTE(LOWER(F13),"hours","h"),"hour","h"),"minutes","m"),"minute","m")," ",""))-1))/60,0),IF(ISNUMBER(FIND("m",SUBSTITUTE(SUBSTITUTE(SUBSTITUTE(SUBSTITUTE(SUBSTITUTE(LOWER(F13),"hours","h"),"hour","h"),"minutes","m"),"minute","m")," ",""))),VALUE(LEFT(SUBSTITUTE(SUBSTITUTE(SUBSTITUTE(SUBSTITUTE(SUBSTITUTE(LOWER(F13),"hours","h"),"hour","h"),"minutes","m"),"minute","m")," ",""),FIND("m",SUBSTITUTE(SUBSTITUTE(SUBSTITUTE(SUBSTITUTE(SUBSTITUTE(LOWER(F13),"hours","h"),"hour","h"),"minutes","m"),"minute","m")," ",""))-1))/60,0))))</f>
        <v>0</v>
      </c>
      <c r="H13" s="13" t="n">
        <f aca="false">IF(AND(C13&lt;&gt;"",D13&lt;&gt;""),IF(D13&lt;C13,(D13-C13+1)*24-E13,(D13-C13)*24-E13),0)+G13</f>
        <v>0</v>
      </c>
      <c r="I13" s="13" t="n">
        <f aca="false">MIN(H13,8)</f>
        <v>0</v>
      </c>
      <c r="J13" s="13" t="n">
        <f aca="false">MAX(H13-8,0)</f>
        <v>0</v>
      </c>
      <c r="K13" s="14"/>
    </row>
    <row r="14" customFormat="false" ht="15" hidden="false" customHeight="false" outlineLevel="0" collapsed="false">
      <c r="A14" s="7" t="str">
        <f aca="false">IF(H$3&lt;&gt;"",H$3+5,"")</f>
        <v/>
      </c>
      <c r="B14" s="8" t="str">
        <f aca="false">IF(A14&lt;&gt;"",TEXT(A14,"dddd"),"")</f>
        <v/>
      </c>
      <c r="C14" s="9"/>
      <c r="D14" s="9"/>
      <c r="E14" s="10"/>
      <c r="F14" s="11"/>
      <c r="G14" s="12" t="n">
        <f aca="false">IF(F14="",0,IF(ISNUMBER(F14),F14,IF(ISNUMBER(FIND("h",SUBSTITUTE(SUBSTITUTE(SUBSTITUTE(SUBSTITUTE(SUBSTITUTE(LOWER(F14),"hours","h"),"hour","h"),"minutes","m"),"minute","m")," ",""))),VALUE(LEFT(SUBSTITUTE(SUBSTITUTE(SUBSTITUTE(SUBSTITUTE(SUBSTITUTE(LOWER(F14),"hours","h"),"hour","h"),"minutes","m"),"minute","m")," ",""),FIND("h",SUBSTITUTE(SUBSTITUTE(SUBSTITUTE(SUBSTITUTE(SUBSTITUTE(LOWER(F14),"hours","h"),"hour","h"),"minutes","m"),"minute","m")," ",""))-1))+IF(ISNUMBER(FIND("m",SUBSTITUTE(SUBSTITUTE(SUBSTITUTE(SUBSTITUTE(SUBSTITUTE(LOWER(F14),"hours","h"),"hour","h"),"minutes","m"),"minute","m")," ",""))),VALUE(MID(SUBSTITUTE(SUBSTITUTE(SUBSTITUTE(SUBSTITUTE(SUBSTITUTE(LOWER(F14),"hours","h"),"hour","h"),"minutes","m"),"minute","m")," ",""),FIND("h",SUBSTITUTE(SUBSTITUTE(SUBSTITUTE(SUBSTITUTE(SUBSTITUTE(LOWER(F14),"hours","h"),"hour","h"),"minutes","m"),"minute","m")," ",""))+1,FIND("m",SUBSTITUTE(SUBSTITUTE(SUBSTITUTE(SUBSTITUTE(SUBSTITUTE(LOWER(F14),"hours","h"),"hour","h"),"minutes","m"),"minute","m")," ",""))-FIND("h",SUBSTITUTE(SUBSTITUTE(SUBSTITUTE(SUBSTITUTE(SUBSTITUTE(LOWER(F14),"hours","h"),"hour","h"),"minutes","m"),"minute","m")," ",""))-1))/60,0),IF(ISNUMBER(FIND("m",SUBSTITUTE(SUBSTITUTE(SUBSTITUTE(SUBSTITUTE(SUBSTITUTE(LOWER(F14),"hours","h"),"hour","h"),"minutes","m"),"minute","m")," ",""))),VALUE(LEFT(SUBSTITUTE(SUBSTITUTE(SUBSTITUTE(SUBSTITUTE(SUBSTITUTE(LOWER(F14),"hours","h"),"hour","h"),"minutes","m"),"minute","m")," ",""),FIND("m",SUBSTITUTE(SUBSTITUTE(SUBSTITUTE(SUBSTITUTE(SUBSTITUTE(LOWER(F14),"hours","h"),"hour","h"),"minutes","m"),"minute","m")," ",""))-1))/60,0))))</f>
        <v>0</v>
      </c>
      <c r="H14" s="13" t="n">
        <f aca="false">IF(AND(C14&lt;&gt;"",D14&lt;&gt;""),IF(D14&lt;C14,(D14-C14+1)*24-E14,(D14-C14)*24-E14),0)+G14</f>
        <v>0</v>
      </c>
      <c r="I14" s="13" t="n">
        <f aca="false">MIN(H14,8)</f>
        <v>0</v>
      </c>
      <c r="J14" s="13" t="n">
        <f aca="false">MAX(H14-8,0)</f>
        <v>0</v>
      </c>
      <c r="K14" s="14"/>
    </row>
    <row r="15" customFormat="false" ht="15" hidden="false" customHeight="false" outlineLevel="0" collapsed="false">
      <c r="A15" s="7" t="str">
        <f aca="false">IF(H$3&lt;&gt;"",H$3+6,"")</f>
        <v/>
      </c>
      <c r="B15" s="8" t="str">
        <f aca="false">IF(A15&lt;&gt;"",TEXT(A15,"dddd"),"")</f>
        <v/>
      </c>
      <c r="C15" s="9"/>
      <c r="D15" s="9"/>
      <c r="E15" s="10"/>
      <c r="F15" s="11"/>
      <c r="G15" s="12" t="n">
        <f aca="false">IF(F15="",0,IF(ISNUMBER(F15),F15,IF(ISNUMBER(FIND("h",SUBSTITUTE(SUBSTITUTE(SUBSTITUTE(SUBSTITUTE(SUBSTITUTE(LOWER(F15),"hours","h"),"hour","h"),"minutes","m"),"minute","m")," ",""))),VALUE(LEFT(SUBSTITUTE(SUBSTITUTE(SUBSTITUTE(SUBSTITUTE(SUBSTITUTE(LOWER(F15),"hours","h"),"hour","h"),"minutes","m"),"minute","m")," ",""),FIND("h",SUBSTITUTE(SUBSTITUTE(SUBSTITUTE(SUBSTITUTE(SUBSTITUTE(LOWER(F15),"hours","h"),"hour","h"),"minutes","m"),"minute","m")," ",""))-1))+IF(ISNUMBER(FIND("m",SUBSTITUTE(SUBSTITUTE(SUBSTITUTE(SUBSTITUTE(SUBSTITUTE(LOWER(F15),"hours","h"),"hour","h"),"minutes","m"),"minute","m")," ",""))),VALUE(MID(SUBSTITUTE(SUBSTITUTE(SUBSTITUTE(SUBSTITUTE(SUBSTITUTE(LOWER(F15),"hours","h"),"hour","h"),"minutes","m"),"minute","m")," ",""),FIND("h",SUBSTITUTE(SUBSTITUTE(SUBSTITUTE(SUBSTITUTE(SUBSTITUTE(LOWER(F15),"hours","h"),"hour","h"),"minutes","m"),"minute","m")," ",""))+1,FIND("m",SUBSTITUTE(SUBSTITUTE(SUBSTITUTE(SUBSTITUTE(SUBSTITUTE(LOWER(F15),"hours","h"),"hour","h"),"minutes","m"),"minute","m")," ",""))-FIND("h",SUBSTITUTE(SUBSTITUTE(SUBSTITUTE(SUBSTITUTE(SUBSTITUTE(LOWER(F15),"hours","h"),"hour","h"),"minutes","m"),"minute","m")," ",""))-1))/60,0),IF(ISNUMBER(FIND("m",SUBSTITUTE(SUBSTITUTE(SUBSTITUTE(SUBSTITUTE(SUBSTITUTE(LOWER(F15),"hours","h"),"hour","h"),"minutes","m"),"minute","m")," ",""))),VALUE(LEFT(SUBSTITUTE(SUBSTITUTE(SUBSTITUTE(SUBSTITUTE(SUBSTITUTE(LOWER(F15),"hours","h"),"hour","h"),"minutes","m"),"minute","m")," ",""),FIND("m",SUBSTITUTE(SUBSTITUTE(SUBSTITUTE(SUBSTITUTE(SUBSTITUTE(LOWER(F15),"hours","h"),"hour","h"),"minutes","m"),"minute","m")," ",""))-1))/60,0))))</f>
        <v>0</v>
      </c>
      <c r="H15" s="13" t="n">
        <f aca="false">IF(AND(C15&lt;&gt;"",D15&lt;&gt;""),IF(D15&lt;C15,(D15-C15+1)*24-E15,(D15-C15)*24-E15),0)+G15</f>
        <v>0</v>
      </c>
      <c r="I15" s="13" t="n">
        <f aca="false">MIN(H15,8)</f>
        <v>0</v>
      </c>
      <c r="J15" s="13" t="n">
        <f aca="false">MAX(H15-8,0)</f>
        <v>0</v>
      </c>
      <c r="K15" s="14"/>
    </row>
    <row r="16" customFormat="false" ht="15" hidden="false" customHeight="false" outlineLevel="0" collapsed="false">
      <c r="A16" s="15" t="s">
        <v>20</v>
      </c>
      <c r="B16" s="15"/>
      <c r="C16" s="15"/>
      <c r="D16" s="15"/>
      <c r="E16" s="16" t="n">
        <f aca="false">SUM(E9:E15)</f>
        <v>0</v>
      </c>
      <c r="F16" s="15"/>
      <c r="G16" s="16" t="n">
        <f aca="false">SUM(G9:G15)</f>
        <v>0</v>
      </c>
      <c r="H16" s="16" t="n">
        <f aca="false">SUM(H9:H15)</f>
        <v>0</v>
      </c>
      <c r="I16" s="16" t="n">
        <f aca="false">SUM(I9:I15)</f>
        <v>0</v>
      </c>
      <c r="J16" s="16" t="n">
        <f aca="false">SUM(J9:J15)</f>
        <v>0</v>
      </c>
      <c r="K16" s="15"/>
    </row>
    <row r="17" customFormat="false" ht="15" hidden="false" customHeight="false" outlineLevel="0" collapsed="false">
      <c r="A17" s="7" t="str">
        <f aca="false">IF(H$3&lt;&gt;"",H$3+7,"")</f>
        <v/>
      </c>
      <c r="B17" s="8" t="str">
        <f aca="false">IF(A17&lt;&gt;"",TEXT(A17,"dddd"),"")</f>
        <v/>
      </c>
      <c r="C17" s="9"/>
      <c r="D17" s="9"/>
      <c r="E17" s="10"/>
      <c r="F17" s="11"/>
      <c r="G17" s="12" t="n">
        <f aca="false">IF(F17="",0,IF(ISNUMBER(F17),F17,IF(ISNUMBER(FIND("h",SUBSTITUTE(SUBSTITUTE(SUBSTITUTE(SUBSTITUTE(SUBSTITUTE(LOWER(F17),"hours","h"),"hour","h"),"minutes","m"),"minute","m")," ",""))),VALUE(LEFT(SUBSTITUTE(SUBSTITUTE(SUBSTITUTE(SUBSTITUTE(SUBSTITUTE(LOWER(F17),"hours","h"),"hour","h"),"minutes","m"),"minute","m")," ",""),FIND("h",SUBSTITUTE(SUBSTITUTE(SUBSTITUTE(SUBSTITUTE(SUBSTITUTE(LOWER(F17),"hours","h"),"hour","h"),"minutes","m"),"minute","m")," ",""))-1))+IF(ISNUMBER(FIND("m",SUBSTITUTE(SUBSTITUTE(SUBSTITUTE(SUBSTITUTE(SUBSTITUTE(LOWER(F17),"hours","h"),"hour","h"),"minutes","m"),"minute","m")," ",""))),VALUE(MID(SUBSTITUTE(SUBSTITUTE(SUBSTITUTE(SUBSTITUTE(SUBSTITUTE(LOWER(F17),"hours","h"),"hour","h"),"minutes","m"),"minute","m")," ",""),FIND("h",SUBSTITUTE(SUBSTITUTE(SUBSTITUTE(SUBSTITUTE(SUBSTITUTE(LOWER(F17),"hours","h"),"hour","h"),"minutes","m"),"minute","m")," ",""))+1,FIND("m",SUBSTITUTE(SUBSTITUTE(SUBSTITUTE(SUBSTITUTE(SUBSTITUTE(LOWER(F17),"hours","h"),"hour","h"),"minutes","m"),"minute","m")," ",""))-FIND("h",SUBSTITUTE(SUBSTITUTE(SUBSTITUTE(SUBSTITUTE(SUBSTITUTE(LOWER(F17),"hours","h"),"hour","h"),"minutes","m"),"minute","m")," ",""))-1))/60,0),IF(ISNUMBER(FIND("m",SUBSTITUTE(SUBSTITUTE(SUBSTITUTE(SUBSTITUTE(SUBSTITUTE(LOWER(F17),"hours","h"),"hour","h"),"minutes","m"),"minute","m")," ",""))),VALUE(LEFT(SUBSTITUTE(SUBSTITUTE(SUBSTITUTE(SUBSTITUTE(SUBSTITUTE(LOWER(F17),"hours","h"),"hour","h"),"minutes","m"),"minute","m")," ",""),FIND("m",SUBSTITUTE(SUBSTITUTE(SUBSTITUTE(SUBSTITUTE(SUBSTITUTE(LOWER(F17),"hours","h"),"hour","h"),"minutes","m"),"minute","m")," ",""))-1))/60,0))))</f>
        <v>0</v>
      </c>
      <c r="H17" s="13" t="n">
        <f aca="false">IF(AND(C17&lt;&gt;"",D17&lt;&gt;""),IF(D17&lt;C17,(D17-C17+1)*24-E17,(D17-C17)*24-E17),0)+G17</f>
        <v>0</v>
      </c>
      <c r="I17" s="13" t="n">
        <f aca="false">MIN(H17,8)</f>
        <v>0</v>
      </c>
      <c r="J17" s="13" t="n">
        <f aca="false">MAX(H17-8,0)</f>
        <v>0</v>
      </c>
      <c r="K17" s="14"/>
    </row>
    <row r="18" customFormat="false" ht="15" hidden="false" customHeight="false" outlineLevel="0" collapsed="false">
      <c r="A18" s="7" t="str">
        <f aca="false">IF(H$3&lt;&gt;"",H$3+8,"")</f>
        <v/>
      </c>
      <c r="B18" s="8" t="str">
        <f aca="false">IF(A18&lt;&gt;"",TEXT(A18,"dddd"),"")</f>
        <v/>
      </c>
      <c r="C18" s="9"/>
      <c r="D18" s="9"/>
      <c r="E18" s="10"/>
      <c r="F18" s="11"/>
      <c r="G18" s="12" t="n">
        <f aca="false">IF(F18="",0,IF(ISNUMBER(F18),F18,IF(ISNUMBER(FIND("h",SUBSTITUTE(SUBSTITUTE(SUBSTITUTE(SUBSTITUTE(SUBSTITUTE(LOWER(F18),"hours","h"),"hour","h"),"minutes","m"),"minute","m")," ",""))),VALUE(LEFT(SUBSTITUTE(SUBSTITUTE(SUBSTITUTE(SUBSTITUTE(SUBSTITUTE(LOWER(F18),"hours","h"),"hour","h"),"minutes","m"),"minute","m")," ",""),FIND("h",SUBSTITUTE(SUBSTITUTE(SUBSTITUTE(SUBSTITUTE(SUBSTITUTE(LOWER(F18),"hours","h"),"hour","h"),"minutes","m"),"minute","m")," ",""))-1))+IF(ISNUMBER(FIND("m",SUBSTITUTE(SUBSTITUTE(SUBSTITUTE(SUBSTITUTE(SUBSTITUTE(LOWER(F18),"hours","h"),"hour","h"),"minutes","m"),"minute","m")," ",""))),VALUE(MID(SUBSTITUTE(SUBSTITUTE(SUBSTITUTE(SUBSTITUTE(SUBSTITUTE(LOWER(F18),"hours","h"),"hour","h"),"minutes","m"),"minute","m")," ",""),FIND("h",SUBSTITUTE(SUBSTITUTE(SUBSTITUTE(SUBSTITUTE(SUBSTITUTE(LOWER(F18),"hours","h"),"hour","h"),"minutes","m"),"minute","m")," ",""))+1,FIND("m",SUBSTITUTE(SUBSTITUTE(SUBSTITUTE(SUBSTITUTE(SUBSTITUTE(LOWER(F18),"hours","h"),"hour","h"),"minutes","m"),"minute","m")," ",""))-FIND("h",SUBSTITUTE(SUBSTITUTE(SUBSTITUTE(SUBSTITUTE(SUBSTITUTE(LOWER(F18),"hours","h"),"hour","h"),"minutes","m"),"minute","m")," ",""))-1))/60,0),IF(ISNUMBER(FIND("m",SUBSTITUTE(SUBSTITUTE(SUBSTITUTE(SUBSTITUTE(SUBSTITUTE(LOWER(F18),"hours","h"),"hour","h"),"minutes","m"),"minute","m")," ",""))),VALUE(LEFT(SUBSTITUTE(SUBSTITUTE(SUBSTITUTE(SUBSTITUTE(SUBSTITUTE(LOWER(F18),"hours","h"),"hour","h"),"minutes","m"),"minute","m")," ",""),FIND("m",SUBSTITUTE(SUBSTITUTE(SUBSTITUTE(SUBSTITUTE(SUBSTITUTE(LOWER(F18),"hours","h"),"hour","h"),"minutes","m"),"minute","m")," ",""))-1))/60,0))))</f>
        <v>0</v>
      </c>
      <c r="H18" s="13" t="n">
        <f aca="false">IF(AND(C18&lt;&gt;"",D18&lt;&gt;""),IF(D18&lt;C18,(D18-C18+1)*24-E18,(D18-C18)*24-E18),0)+G18</f>
        <v>0</v>
      </c>
      <c r="I18" s="13" t="n">
        <f aca="false">MIN(H18,8)</f>
        <v>0</v>
      </c>
      <c r="J18" s="13" t="n">
        <f aca="false">MAX(H18-8,0)</f>
        <v>0</v>
      </c>
      <c r="K18" s="14"/>
    </row>
    <row r="19" customFormat="false" ht="15" hidden="false" customHeight="false" outlineLevel="0" collapsed="false">
      <c r="A19" s="7" t="str">
        <f aca="false">IF(H$3&lt;&gt;"",H$3+9,"")</f>
        <v/>
      </c>
      <c r="B19" s="8" t="str">
        <f aca="false">IF(A19&lt;&gt;"",TEXT(A19,"dddd"),"")</f>
        <v/>
      </c>
      <c r="C19" s="9"/>
      <c r="D19" s="9"/>
      <c r="E19" s="10"/>
      <c r="F19" s="11"/>
      <c r="G19" s="12" t="n">
        <f aca="false">IF(F19="",0,IF(ISNUMBER(F19),F19,IF(ISNUMBER(FIND("h",SUBSTITUTE(SUBSTITUTE(SUBSTITUTE(SUBSTITUTE(SUBSTITUTE(LOWER(F19),"hours","h"),"hour","h"),"minutes","m"),"minute","m")," ",""))),VALUE(LEFT(SUBSTITUTE(SUBSTITUTE(SUBSTITUTE(SUBSTITUTE(SUBSTITUTE(LOWER(F19),"hours","h"),"hour","h"),"minutes","m"),"minute","m")," ",""),FIND("h",SUBSTITUTE(SUBSTITUTE(SUBSTITUTE(SUBSTITUTE(SUBSTITUTE(LOWER(F19),"hours","h"),"hour","h"),"minutes","m"),"minute","m")," ",""))-1))+IF(ISNUMBER(FIND("m",SUBSTITUTE(SUBSTITUTE(SUBSTITUTE(SUBSTITUTE(SUBSTITUTE(LOWER(F19),"hours","h"),"hour","h"),"minutes","m"),"minute","m")," ",""))),VALUE(MID(SUBSTITUTE(SUBSTITUTE(SUBSTITUTE(SUBSTITUTE(SUBSTITUTE(LOWER(F19),"hours","h"),"hour","h"),"minutes","m"),"minute","m")," ",""),FIND("h",SUBSTITUTE(SUBSTITUTE(SUBSTITUTE(SUBSTITUTE(SUBSTITUTE(LOWER(F19),"hours","h"),"hour","h"),"minutes","m"),"minute","m")," ",""))+1,FIND("m",SUBSTITUTE(SUBSTITUTE(SUBSTITUTE(SUBSTITUTE(SUBSTITUTE(LOWER(F19),"hours","h"),"hour","h"),"minutes","m"),"minute","m")," ",""))-FIND("h",SUBSTITUTE(SUBSTITUTE(SUBSTITUTE(SUBSTITUTE(SUBSTITUTE(LOWER(F19),"hours","h"),"hour","h"),"minutes","m"),"minute","m")," ",""))-1))/60,0),IF(ISNUMBER(FIND("m",SUBSTITUTE(SUBSTITUTE(SUBSTITUTE(SUBSTITUTE(SUBSTITUTE(LOWER(F19),"hours","h"),"hour","h"),"minutes","m"),"minute","m")," ",""))),VALUE(LEFT(SUBSTITUTE(SUBSTITUTE(SUBSTITUTE(SUBSTITUTE(SUBSTITUTE(LOWER(F19),"hours","h"),"hour","h"),"minutes","m"),"minute","m")," ",""),FIND("m",SUBSTITUTE(SUBSTITUTE(SUBSTITUTE(SUBSTITUTE(SUBSTITUTE(LOWER(F19),"hours","h"),"hour","h"),"minutes","m"),"minute","m")," ",""))-1))/60,0))))</f>
        <v>0</v>
      </c>
      <c r="H19" s="13" t="n">
        <f aca="false">IF(AND(C19&lt;&gt;"",D19&lt;&gt;""),IF(D19&lt;C19,(D19-C19+1)*24-E19,(D19-C19)*24-E19),0)+G19</f>
        <v>0</v>
      </c>
      <c r="I19" s="13" t="n">
        <f aca="false">MIN(H19,8)</f>
        <v>0</v>
      </c>
      <c r="J19" s="13" t="n">
        <f aca="false">MAX(H19-8,0)</f>
        <v>0</v>
      </c>
      <c r="K19" s="14"/>
    </row>
    <row r="20" customFormat="false" ht="15" hidden="false" customHeight="false" outlineLevel="0" collapsed="false">
      <c r="A20" s="7" t="str">
        <f aca="false">IF(H$3&lt;&gt;"",H$3+10,"")</f>
        <v/>
      </c>
      <c r="B20" s="8" t="str">
        <f aca="false">IF(A20&lt;&gt;"",TEXT(A20,"dddd"),"")</f>
        <v/>
      </c>
      <c r="C20" s="9"/>
      <c r="D20" s="9"/>
      <c r="E20" s="10"/>
      <c r="F20" s="11"/>
      <c r="G20" s="12" t="n">
        <f aca="false">IF(F20="",0,IF(ISNUMBER(F20),F20,IF(ISNUMBER(FIND("h",SUBSTITUTE(SUBSTITUTE(SUBSTITUTE(SUBSTITUTE(SUBSTITUTE(LOWER(F20),"hours","h"),"hour","h"),"minutes","m"),"minute","m")," ",""))),VALUE(LEFT(SUBSTITUTE(SUBSTITUTE(SUBSTITUTE(SUBSTITUTE(SUBSTITUTE(LOWER(F20),"hours","h"),"hour","h"),"minutes","m"),"minute","m")," ",""),FIND("h",SUBSTITUTE(SUBSTITUTE(SUBSTITUTE(SUBSTITUTE(SUBSTITUTE(LOWER(F20),"hours","h"),"hour","h"),"minutes","m"),"minute","m")," ",""))-1))+IF(ISNUMBER(FIND("m",SUBSTITUTE(SUBSTITUTE(SUBSTITUTE(SUBSTITUTE(SUBSTITUTE(LOWER(F20),"hours","h"),"hour","h"),"minutes","m"),"minute","m")," ",""))),VALUE(MID(SUBSTITUTE(SUBSTITUTE(SUBSTITUTE(SUBSTITUTE(SUBSTITUTE(LOWER(F20),"hours","h"),"hour","h"),"minutes","m"),"minute","m")," ",""),FIND("h",SUBSTITUTE(SUBSTITUTE(SUBSTITUTE(SUBSTITUTE(SUBSTITUTE(LOWER(F20),"hours","h"),"hour","h"),"minutes","m"),"minute","m")," ",""))+1,FIND("m",SUBSTITUTE(SUBSTITUTE(SUBSTITUTE(SUBSTITUTE(SUBSTITUTE(LOWER(F20),"hours","h"),"hour","h"),"minutes","m"),"minute","m")," ",""))-FIND("h",SUBSTITUTE(SUBSTITUTE(SUBSTITUTE(SUBSTITUTE(SUBSTITUTE(LOWER(F20),"hours","h"),"hour","h"),"minutes","m"),"minute","m")," ",""))-1))/60,0),IF(ISNUMBER(FIND("m",SUBSTITUTE(SUBSTITUTE(SUBSTITUTE(SUBSTITUTE(SUBSTITUTE(LOWER(F20),"hours","h"),"hour","h"),"minutes","m"),"minute","m")," ",""))),VALUE(LEFT(SUBSTITUTE(SUBSTITUTE(SUBSTITUTE(SUBSTITUTE(SUBSTITUTE(LOWER(F20),"hours","h"),"hour","h"),"minutes","m"),"minute","m")," ",""),FIND("m",SUBSTITUTE(SUBSTITUTE(SUBSTITUTE(SUBSTITUTE(SUBSTITUTE(LOWER(F20),"hours","h"),"hour","h"),"minutes","m"),"minute","m")," ",""))-1))/60,0))))</f>
        <v>0</v>
      </c>
      <c r="H20" s="13" t="n">
        <f aca="false">IF(AND(C20&lt;&gt;"",D20&lt;&gt;""),IF(D20&lt;C20,(D20-C20+1)*24-E20,(D20-C20)*24-E20),0)+G20</f>
        <v>0</v>
      </c>
      <c r="I20" s="13" t="n">
        <f aca="false">MIN(H20,8)</f>
        <v>0</v>
      </c>
      <c r="J20" s="13" t="n">
        <f aca="false">MAX(H20-8,0)</f>
        <v>0</v>
      </c>
      <c r="K20" s="14"/>
    </row>
    <row r="21" customFormat="false" ht="15" hidden="false" customHeight="false" outlineLevel="0" collapsed="false">
      <c r="A21" s="7" t="str">
        <f aca="false">IF(H$3&lt;&gt;"",H$3+11,"")</f>
        <v/>
      </c>
      <c r="B21" s="8" t="str">
        <f aca="false">IF(A21&lt;&gt;"",TEXT(A21,"dddd"),"")</f>
        <v/>
      </c>
      <c r="C21" s="9"/>
      <c r="D21" s="9"/>
      <c r="E21" s="10"/>
      <c r="F21" s="11"/>
      <c r="G21" s="12" t="n">
        <f aca="false">IF(F21="",0,IF(ISNUMBER(F21),F21,IF(ISNUMBER(FIND("h",SUBSTITUTE(SUBSTITUTE(SUBSTITUTE(SUBSTITUTE(SUBSTITUTE(LOWER(F21),"hours","h"),"hour","h"),"minutes","m"),"minute","m")," ",""))),VALUE(LEFT(SUBSTITUTE(SUBSTITUTE(SUBSTITUTE(SUBSTITUTE(SUBSTITUTE(LOWER(F21),"hours","h"),"hour","h"),"minutes","m"),"minute","m")," ",""),FIND("h",SUBSTITUTE(SUBSTITUTE(SUBSTITUTE(SUBSTITUTE(SUBSTITUTE(LOWER(F21),"hours","h"),"hour","h"),"minutes","m"),"minute","m")," ",""))-1))+IF(ISNUMBER(FIND("m",SUBSTITUTE(SUBSTITUTE(SUBSTITUTE(SUBSTITUTE(SUBSTITUTE(LOWER(F21),"hours","h"),"hour","h"),"minutes","m"),"minute","m")," ",""))),VALUE(MID(SUBSTITUTE(SUBSTITUTE(SUBSTITUTE(SUBSTITUTE(SUBSTITUTE(LOWER(F21),"hours","h"),"hour","h"),"minutes","m"),"minute","m")," ",""),FIND("h",SUBSTITUTE(SUBSTITUTE(SUBSTITUTE(SUBSTITUTE(SUBSTITUTE(LOWER(F21),"hours","h"),"hour","h"),"minutes","m"),"minute","m")," ",""))+1,FIND("m",SUBSTITUTE(SUBSTITUTE(SUBSTITUTE(SUBSTITUTE(SUBSTITUTE(LOWER(F21),"hours","h"),"hour","h"),"minutes","m"),"minute","m")," ",""))-FIND("h",SUBSTITUTE(SUBSTITUTE(SUBSTITUTE(SUBSTITUTE(SUBSTITUTE(LOWER(F21),"hours","h"),"hour","h"),"minutes","m"),"minute","m")," ",""))-1))/60,0),IF(ISNUMBER(FIND("m",SUBSTITUTE(SUBSTITUTE(SUBSTITUTE(SUBSTITUTE(SUBSTITUTE(LOWER(F21),"hours","h"),"hour","h"),"minutes","m"),"minute","m")," ",""))),VALUE(LEFT(SUBSTITUTE(SUBSTITUTE(SUBSTITUTE(SUBSTITUTE(SUBSTITUTE(LOWER(F21),"hours","h"),"hour","h"),"minutes","m"),"minute","m")," ",""),FIND("m",SUBSTITUTE(SUBSTITUTE(SUBSTITUTE(SUBSTITUTE(SUBSTITUTE(LOWER(F21),"hours","h"),"hour","h"),"minutes","m"),"minute","m")," ",""))-1))/60,0))))</f>
        <v>0</v>
      </c>
      <c r="H21" s="13" t="n">
        <f aca="false">IF(AND(C21&lt;&gt;"",D21&lt;&gt;""),IF(D21&lt;C21,(D21-C21+1)*24-E21,(D21-C21)*24-E21),0)+G21</f>
        <v>0</v>
      </c>
      <c r="I21" s="13" t="n">
        <f aca="false">MIN(H21,8)</f>
        <v>0</v>
      </c>
      <c r="J21" s="13" t="n">
        <f aca="false">MAX(H21-8,0)</f>
        <v>0</v>
      </c>
      <c r="K21" s="14"/>
    </row>
    <row r="22" customFormat="false" ht="15" hidden="false" customHeight="false" outlineLevel="0" collapsed="false">
      <c r="A22" s="7" t="str">
        <f aca="false">IF(H$3&lt;&gt;"",H$3+12,"")</f>
        <v/>
      </c>
      <c r="B22" s="8" t="str">
        <f aca="false">IF(A22&lt;&gt;"",TEXT(A22,"dddd"),"")</f>
        <v/>
      </c>
      <c r="C22" s="9"/>
      <c r="D22" s="9"/>
      <c r="E22" s="10"/>
      <c r="F22" s="11"/>
      <c r="G22" s="12" t="n">
        <f aca="false">IF(F22="",0,IF(ISNUMBER(F22),F22,IF(ISNUMBER(FIND("h",SUBSTITUTE(SUBSTITUTE(SUBSTITUTE(SUBSTITUTE(SUBSTITUTE(LOWER(F22),"hours","h"),"hour","h"),"minutes","m"),"minute","m")," ",""))),VALUE(LEFT(SUBSTITUTE(SUBSTITUTE(SUBSTITUTE(SUBSTITUTE(SUBSTITUTE(LOWER(F22),"hours","h"),"hour","h"),"minutes","m"),"minute","m")," ",""),FIND("h",SUBSTITUTE(SUBSTITUTE(SUBSTITUTE(SUBSTITUTE(SUBSTITUTE(LOWER(F22),"hours","h"),"hour","h"),"minutes","m"),"minute","m")," ",""))-1))+IF(ISNUMBER(FIND("m",SUBSTITUTE(SUBSTITUTE(SUBSTITUTE(SUBSTITUTE(SUBSTITUTE(LOWER(F22),"hours","h"),"hour","h"),"minutes","m"),"minute","m")," ",""))),VALUE(MID(SUBSTITUTE(SUBSTITUTE(SUBSTITUTE(SUBSTITUTE(SUBSTITUTE(LOWER(F22),"hours","h"),"hour","h"),"minutes","m"),"minute","m")," ",""),FIND("h",SUBSTITUTE(SUBSTITUTE(SUBSTITUTE(SUBSTITUTE(SUBSTITUTE(LOWER(F22),"hours","h"),"hour","h"),"minutes","m"),"minute","m")," ",""))+1,FIND("m",SUBSTITUTE(SUBSTITUTE(SUBSTITUTE(SUBSTITUTE(SUBSTITUTE(LOWER(F22),"hours","h"),"hour","h"),"minutes","m"),"minute","m")," ",""))-FIND("h",SUBSTITUTE(SUBSTITUTE(SUBSTITUTE(SUBSTITUTE(SUBSTITUTE(LOWER(F22),"hours","h"),"hour","h"),"minutes","m"),"minute","m")," ",""))-1))/60,0),IF(ISNUMBER(FIND("m",SUBSTITUTE(SUBSTITUTE(SUBSTITUTE(SUBSTITUTE(SUBSTITUTE(LOWER(F22),"hours","h"),"hour","h"),"minutes","m"),"minute","m")," ",""))),VALUE(LEFT(SUBSTITUTE(SUBSTITUTE(SUBSTITUTE(SUBSTITUTE(SUBSTITUTE(LOWER(F22),"hours","h"),"hour","h"),"minutes","m"),"minute","m")," ",""),FIND("m",SUBSTITUTE(SUBSTITUTE(SUBSTITUTE(SUBSTITUTE(SUBSTITUTE(LOWER(F22),"hours","h"),"hour","h"),"minutes","m"),"minute","m")," ",""))-1))/60,0))))</f>
        <v>0</v>
      </c>
      <c r="H22" s="13" t="n">
        <f aca="false">IF(AND(C22&lt;&gt;"",D22&lt;&gt;""),IF(D22&lt;C22,(D22-C22+1)*24-E22,(D22-C22)*24-E22),0)+G22</f>
        <v>0</v>
      </c>
      <c r="I22" s="13" t="n">
        <f aca="false">MIN(H22,8)</f>
        <v>0</v>
      </c>
      <c r="J22" s="13" t="n">
        <f aca="false">MAX(H22-8,0)</f>
        <v>0</v>
      </c>
      <c r="K22" s="14"/>
    </row>
    <row r="23" customFormat="false" ht="15" hidden="false" customHeight="false" outlineLevel="0" collapsed="false">
      <c r="A23" s="7" t="str">
        <f aca="false">IF(H$3&lt;&gt;"",H$3+13,"")</f>
        <v/>
      </c>
      <c r="B23" s="8" t="str">
        <f aca="false">IF(A23&lt;&gt;"",TEXT(A23,"dddd"),"")</f>
        <v/>
      </c>
      <c r="C23" s="9"/>
      <c r="D23" s="9"/>
      <c r="E23" s="10"/>
      <c r="F23" s="11"/>
      <c r="G23" s="12" t="n">
        <f aca="false">IF(F23="",0,IF(ISNUMBER(F23),F23,IF(ISNUMBER(FIND("h",SUBSTITUTE(SUBSTITUTE(SUBSTITUTE(SUBSTITUTE(SUBSTITUTE(LOWER(F23),"hours","h"),"hour","h"),"minutes","m"),"minute","m")," ",""))),VALUE(LEFT(SUBSTITUTE(SUBSTITUTE(SUBSTITUTE(SUBSTITUTE(SUBSTITUTE(LOWER(F23),"hours","h"),"hour","h"),"minutes","m"),"minute","m")," ",""),FIND("h",SUBSTITUTE(SUBSTITUTE(SUBSTITUTE(SUBSTITUTE(SUBSTITUTE(LOWER(F23),"hours","h"),"hour","h"),"minutes","m"),"minute","m")," ",""))-1))+IF(ISNUMBER(FIND("m",SUBSTITUTE(SUBSTITUTE(SUBSTITUTE(SUBSTITUTE(SUBSTITUTE(LOWER(F23),"hours","h"),"hour","h"),"minutes","m"),"minute","m")," ",""))),VALUE(MID(SUBSTITUTE(SUBSTITUTE(SUBSTITUTE(SUBSTITUTE(SUBSTITUTE(LOWER(F23),"hours","h"),"hour","h"),"minutes","m"),"minute","m")," ",""),FIND("h",SUBSTITUTE(SUBSTITUTE(SUBSTITUTE(SUBSTITUTE(SUBSTITUTE(LOWER(F23),"hours","h"),"hour","h"),"minutes","m"),"minute","m")," ",""))+1,FIND("m",SUBSTITUTE(SUBSTITUTE(SUBSTITUTE(SUBSTITUTE(SUBSTITUTE(LOWER(F23),"hours","h"),"hour","h"),"minutes","m"),"minute","m")," ",""))-FIND("h",SUBSTITUTE(SUBSTITUTE(SUBSTITUTE(SUBSTITUTE(SUBSTITUTE(LOWER(F23),"hours","h"),"hour","h"),"minutes","m"),"minute","m")," ",""))-1))/60,0),IF(ISNUMBER(FIND("m",SUBSTITUTE(SUBSTITUTE(SUBSTITUTE(SUBSTITUTE(SUBSTITUTE(LOWER(F23),"hours","h"),"hour","h"),"minutes","m"),"minute","m")," ",""))),VALUE(LEFT(SUBSTITUTE(SUBSTITUTE(SUBSTITUTE(SUBSTITUTE(SUBSTITUTE(LOWER(F23),"hours","h"),"hour","h"),"minutes","m"),"minute","m")," ",""),FIND("m",SUBSTITUTE(SUBSTITUTE(SUBSTITUTE(SUBSTITUTE(SUBSTITUTE(LOWER(F23),"hours","h"),"hour","h"),"minutes","m"),"minute","m")," ",""))-1))/60,0))))</f>
        <v>0</v>
      </c>
      <c r="H23" s="13" t="n">
        <f aca="false">IF(AND(C23&lt;&gt;"",D23&lt;&gt;""),IF(D23&lt;C23,(D23-C23+1)*24-E23,(D23-C23)*24-E23),0)+G23</f>
        <v>0</v>
      </c>
      <c r="I23" s="13" t="n">
        <f aca="false">MIN(H23,8)</f>
        <v>0</v>
      </c>
      <c r="J23" s="13" t="n">
        <f aca="false">MAX(H23-8,0)</f>
        <v>0</v>
      </c>
      <c r="K23" s="14"/>
    </row>
    <row r="24" customFormat="false" ht="15" hidden="false" customHeight="false" outlineLevel="0" collapsed="false">
      <c r="A24" s="15" t="s">
        <v>21</v>
      </c>
      <c r="B24" s="15"/>
      <c r="C24" s="15"/>
      <c r="D24" s="15"/>
      <c r="E24" s="16" t="n">
        <f aca="false">SUM(E17:E23)</f>
        <v>0</v>
      </c>
      <c r="F24" s="15"/>
      <c r="G24" s="16" t="n">
        <f aca="false">SUM(G17:G23)</f>
        <v>0</v>
      </c>
      <c r="H24" s="16" t="n">
        <f aca="false">SUM(H17:H23)</f>
        <v>0</v>
      </c>
      <c r="I24" s="16" t="n">
        <f aca="false">SUM(I17:I23)</f>
        <v>0</v>
      </c>
      <c r="J24" s="16" t="n">
        <f aca="false">SUM(J17:J23)</f>
        <v>0</v>
      </c>
      <c r="K24" s="15"/>
    </row>
    <row r="26" customFormat="false" ht="15" hidden="false" customHeight="false" outlineLevel="0" collapsed="false">
      <c r="A26" s="17" t="s">
        <v>22</v>
      </c>
      <c r="B26" s="17"/>
      <c r="C26" s="17"/>
      <c r="D26" s="17"/>
    </row>
    <row r="27" customFormat="false" ht="15" hidden="false" customHeight="false" outlineLevel="0" collapsed="false">
      <c r="A27" s="18" t="s">
        <v>23</v>
      </c>
      <c r="B27" s="18"/>
      <c r="C27" s="19" t="n">
        <f aca="false">H16</f>
        <v>0</v>
      </c>
      <c r="D27" s="20"/>
    </row>
    <row r="28" customFormat="false" ht="15" hidden="false" customHeight="false" outlineLevel="0" collapsed="false">
      <c r="A28" s="18" t="s">
        <v>24</v>
      </c>
      <c r="B28" s="18"/>
      <c r="C28" s="21" t="n">
        <f aca="false">MAX(H16-40,0)</f>
        <v>0</v>
      </c>
      <c r="D28" s="20"/>
    </row>
    <row r="29" customFormat="false" ht="15" hidden="false" customHeight="false" outlineLevel="0" collapsed="false">
      <c r="A29" s="18" t="s">
        <v>25</v>
      </c>
      <c r="B29" s="18"/>
      <c r="C29" s="19" t="n">
        <f aca="false">H24</f>
        <v>0</v>
      </c>
      <c r="D29" s="20"/>
    </row>
    <row r="30" customFormat="false" ht="15" hidden="false" customHeight="false" outlineLevel="0" collapsed="false">
      <c r="A30" s="18" t="s">
        <v>26</v>
      </c>
      <c r="B30" s="18"/>
      <c r="C30" s="21" t="n">
        <f aca="false">MAX(H24-40,0)</f>
        <v>0</v>
      </c>
      <c r="D30" s="20"/>
    </row>
    <row r="32" customFormat="false" ht="15" hidden="false" customHeight="false" outlineLevel="0" collapsed="false">
      <c r="A32" s="22" t="s">
        <v>27</v>
      </c>
      <c r="B32" s="22"/>
      <c r="C32" s="22"/>
      <c r="D32" s="22"/>
      <c r="E32" s="23" t="n">
        <f aca="false">E16+E24</f>
        <v>0</v>
      </c>
      <c r="F32" s="22"/>
      <c r="G32" s="23" t="n">
        <f aca="false">G16+G24</f>
        <v>0</v>
      </c>
      <c r="H32" s="23" t="n">
        <f aca="false">H16+H24</f>
        <v>0</v>
      </c>
      <c r="I32" s="23" t="n">
        <f aca="false">I16+I24</f>
        <v>0</v>
      </c>
      <c r="J32" s="23" t="n">
        <f aca="false">J16+J24</f>
        <v>0</v>
      </c>
      <c r="K32" s="22"/>
    </row>
    <row r="34" customFormat="false" ht="15" hidden="false" customHeight="false" outlineLevel="0" collapsed="false">
      <c r="A34" s="17" t="s">
        <v>28</v>
      </c>
      <c r="B34" s="17"/>
      <c r="C34" s="17"/>
      <c r="D34" s="17"/>
    </row>
    <row r="35" customFormat="false" ht="15" hidden="false" customHeight="false" outlineLevel="0" collapsed="false">
      <c r="A35" s="18" t="s">
        <v>29</v>
      </c>
      <c r="B35" s="18"/>
      <c r="C35" s="19" t="n">
        <f aca="false">H32</f>
        <v>0</v>
      </c>
      <c r="D35" s="20"/>
    </row>
    <row r="36" customFormat="false" ht="15" hidden="false" customHeight="false" outlineLevel="0" collapsed="false">
      <c r="A36" s="18" t="s">
        <v>30</v>
      </c>
      <c r="B36" s="18"/>
      <c r="C36" s="19" t="n">
        <f aca="false">I32</f>
        <v>0</v>
      </c>
      <c r="D36" s="20"/>
    </row>
    <row r="37" customFormat="false" ht="15" hidden="false" customHeight="false" outlineLevel="0" collapsed="false">
      <c r="A37" s="18" t="s">
        <v>31</v>
      </c>
      <c r="B37" s="18"/>
      <c r="C37" s="19" t="n">
        <f aca="false">J32</f>
        <v>0</v>
      </c>
      <c r="D37" s="20"/>
    </row>
    <row r="38" customFormat="false" ht="15" hidden="false" customHeight="false" outlineLevel="0" collapsed="false">
      <c r="A38" s="18" t="s">
        <v>32</v>
      </c>
      <c r="B38" s="18"/>
      <c r="C38" s="19" t="n">
        <f aca="false">C28+C30</f>
        <v>0</v>
      </c>
      <c r="D38" s="20"/>
    </row>
    <row r="39" customFormat="false" ht="15" hidden="false" customHeight="false" outlineLevel="0" collapsed="false">
      <c r="A39" s="18" t="s">
        <v>33</v>
      </c>
      <c r="B39" s="18"/>
      <c r="C39" s="19" t="n">
        <f aca="false">G32</f>
        <v>0</v>
      </c>
      <c r="D39" s="20"/>
    </row>
    <row r="42" customFormat="false" ht="15" hidden="false" customHeight="false" outlineLevel="0" collapsed="false">
      <c r="A42" s="24" t="s">
        <v>34</v>
      </c>
      <c r="B42" s="25"/>
      <c r="C42" s="25"/>
      <c r="D42" s="25"/>
      <c r="G42" s="24" t="s">
        <v>35</v>
      </c>
      <c r="H42" s="25"/>
      <c r="I42" s="25"/>
    </row>
    <row r="44" customFormat="false" ht="15" hidden="false" customHeight="false" outlineLevel="0" collapsed="false">
      <c r="A44" s="24" t="s">
        <v>36</v>
      </c>
      <c r="B44" s="25"/>
      <c r="C44" s="25"/>
      <c r="D44" s="25"/>
      <c r="G44" s="24" t="s">
        <v>35</v>
      </c>
      <c r="H44" s="25"/>
      <c r="I44" s="25"/>
    </row>
    <row r="46" customFormat="false" ht="15" hidden="false" customHeight="false" outlineLevel="0" collapsed="false">
      <c r="A46" s="26" t="s">
        <v>37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</row>
  </sheetData>
  <mergeCells count="28">
    <mergeCell ref="A1:K1"/>
    <mergeCell ref="B3:F3"/>
    <mergeCell ref="H3:K3"/>
    <mergeCell ref="B4:F4"/>
    <mergeCell ref="H4:K4"/>
    <mergeCell ref="B5:F5"/>
    <mergeCell ref="H5:K5"/>
    <mergeCell ref="B6:F6"/>
    <mergeCell ref="G6:K6"/>
    <mergeCell ref="A16:B16"/>
    <mergeCell ref="A24:B24"/>
    <mergeCell ref="A26:D26"/>
    <mergeCell ref="A27:B27"/>
    <mergeCell ref="A28:B28"/>
    <mergeCell ref="A29:B29"/>
    <mergeCell ref="A30:B30"/>
    <mergeCell ref="A32:B32"/>
    <mergeCell ref="A34:D34"/>
    <mergeCell ref="A35:B35"/>
    <mergeCell ref="A36:B36"/>
    <mergeCell ref="A37:B37"/>
    <mergeCell ref="A38:B38"/>
    <mergeCell ref="A39:B39"/>
    <mergeCell ref="B42:D42"/>
    <mergeCell ref="H42:I42"/>
    <mergeCell ref="B44:D44"/>
    <mergeCell ref="H44:I44"/>
    <mergeCell ref="A46:K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2026-02-18T06:04:30Z</dcterms:created>
  <dc:creator>openpyxl</dc:creator>
  <dc:description/>
  <dc:language>en-US</dc:language>
  <cp:lastModifiedBy/>
  <dcterms:modified xsi:type="dcterms:W3CDTF">2026-02-18T06:04:30Z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